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ntenluecken-Rechn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<sst xmlns="http://schemas.openxmlformats.org/spreadsheetml/2006/main" count="71" uniqueCount="67">
  <si>
    <t xml:space="preserve">Rentenluecken-Rechner</t>
  </si>
  <si>
    <t xml:space="preserve">Wie viel fehlt dir wirklich – und wie viel musst du sparen?</t>
  </si>
  <si>
    <t xml:space="preserve">Ein Geschenk an dich – von Dana Sachs</t>
  </si>
  <si>
    <t xml:space="preserve">So funktioniert es</t>
  </si>
  <si>
    <t xml:space="preserve">Trage in die gelben Felder deine Zahlen ein. Die weißen Felder berechnen sich automatisch.</t>
  </si>
  <si>
    <t xml:space="preserve">Du brauchst nur deine aktuelle Renteninformation und ein Gefühl für dein gewünschtes Lebensniveau im Alter.</t>
  </si>
  <si>
    <t xml:space="preserve">Am Ende siehst du, wie viel du monatlich sparen müsstest, um die Lücke zu schließen – in drei Szenarien.</t>
  </si>
  <si>
    <t xml:space="preserve">1. Deine Eingaben</t>
  </si>
  <si>
    <t xml:space="preserve">Wert</t>
  </si>
  <si>
    <t xml:space="preserve">Hinweis</t>
  </si>
  <si>
    <t xml:space="preserve">Deine Person</t>
  </si>
  <si>
    <t xml:space="preserve">Mein aktuelles Alter</t>
  </si>
  <si>
    <t xml:space="preserve">Volljahre</t>
  </si>
  <si>
    <t xml:space="preserve">Mein geplantes Renteneintrittsalter</t>
  </si>
  <si>
    <t xml:space="preserve">Aktuell gesetzlich 67</t>
  </si>
  <si>
    <t xml:space="preserve">Angenommene Inflationsrate (jaehrlich)</t>
  </si>
  <si>
    <t xml:space="preserve">Langfristiger Durchschnitt 2-3 %</t>
  </si>
  <si>
    <t xml:space="preserve">Deine Rentenanspruche</t>
  </si>
  <si>
    <t xml:space="preserve">Voraussichtliche gesetzliche Rente (netto, heutige Kaufkraft)</t>
  </si>
  <si>
    <t xml:space="preserve">Aus deiner Renteninformation, ggf. mit Steuer abziehen</t>
  </si>
  <si>
    <t xml:space="preserve">Voraussichtliche betriebliche Altersvorsorge (netto)</t>
  </si>
  <si>
    <t xml:space="preserve">Falls vorhanden</t>
  </si>
  <si>
    <t xml:space="preserve">Voraussichtliche private Rentenversicherung (netto)</t>
  </si>
  <si>
    <t xml:space="preserve">Riester, Ruerup, private Rente etc.</t>
  </si>
  <si>
    <t xml:space="preserve">Sonstige Einkuenfte im Alter (z.B. Mieteinnahmen, netto)</t>
  </si>
  <si>
    <t xml:space="preserve">Dein gewunschtes Leben</t>
  </si>
  <si>
    <t xml:space="preserve">Mein gewuenschtes Nettoeinkommen im Alter (heutige Kaufkraft)</t>
  </si>
  <si>
    <t xml:space="preserve">Realistisch ueberlegen: was kostet dein Leben heute?</t>
  </si>
  <si>
    <t xml:space="preserve">Deine Anlage</t>
  </si>
  <si>
    <t xml:space="preserve">Erwartete jaehrliche Rendite deiner Geldanlage</t>
  </si>
  <si>
    <t xml:space="preserve">ETF-Welt langfristig ca. 5-7 %, konservativ rechnen</t>
  </si>
  <si>
    <t xml:space="preserve">2. Was bedeuten deine Zahlen?</t>
  </si>
  <si>
    <t xml:space="preserve">Erklaerung</t>
  </si>
  <si>
    <t xml:space="preserve">Jahre bis zur Rente</t>
  </si>
  <si>
    <t xml:space="preserve">Zeit, die du noch hast</t>
  </si>
  <si>
    <t xml:space="preserve">Deine erwartete Gesamtrente (heutige Kaufkraft)</t>
  </si>
  <si>
    <t xml:space="preserve">Summe aller voraussichtlichen Einkuenfte</t>
  </si>
  <si>
    <t xml:space="preserve">Deine monatliche Luecke (heutige Kaufkraft)</t>
  </si>
  <si>
    <t xml:space="preserve">So viel fehlt dir jeden Monat im Ruhestand</t>
  </si>
  <si>
    <t xml:space="preserve">Die gleiche Luecke bei Renteneintritt (mit Inflation)</t>
  </si>
  <si>
    <t xml:space="preserve">Was die Luecke beim Rentenstart real bedeutet</t>
  </si>
  <si>
    <t xml:space="preserve">Benoetigtes Kapital bei Renteneintritt (25-Jahre-Faustregel)</t>
  </si>
  <si>
    <t xml:space="preserve">Vermoegen, das die Luecke abdecken muesste</t>
  </si>
  <si>
    <t xml:space="preserve">3. Wie viel solltest du monatlich sparen?</t>
  </si>
  <si>
    <t xml:space="preserve">Monatliche Sparrate bei deiner erwarteten Rendite</t>
  </si>
  <si>
    <t xml:space="preserve">Das musst du jeden Monat in dein Depot legen</t>
  </si>
  <si>
    <t xml:space="preserve">Drei Szenarien zur Orientierung</t>
  </si>
  <si>
    <t xml:space="preserve">Szenario</t>
  </si>
  <si>
    <t xml:space="preserve">Sparrate / Monat</t>
  </si>
  <si>
    <t xml:space="preserve">Annahme</t>
  </si>
  <si>
    <t xml:space="preserve">Konservativ (3% Rendite)</t>
  </si>
  <si>
    <t xml:space="preserve">Tagesgeld + Anleihen, sehr sicher</t>
  </si>
  <si>
    <t xml:space="preserve">Ausgewogen (5% Rendite)</t>
  </si>
  <si>
    <t xml:space="preserve">Welt-ETF, langfristig moeglich</t>
  </si>
  <si>
    <t xml:space="preserve">Offensiv (7% Rendite)</t>
  </si>
  <si>
    <t xml:space="preserve">Welt-ETF, optimistische Annahme</t>
  </si>
  <si>
    <t xml:space="preserve">Was du jetzt tun kannst</t>
  </si>
  <si>
    <t xml:space="preserve">•  Wenn die Sparrate machbar ist: Starte heute deinen ETF-Sparplan, schon ab 25 Euro im Monat ist besser als nichts.</t>
  </si>
  <si>
    <t xml:space="preserve">•  Wenn die Sparrate zu hoch wirkt: Pruefe deine Annahmen. Reicht 80% deines gewunschten Niveaus? Kannst du laenger arbeiten? Oder reduziere die Wunschsumme.</t>
  </si>
  <si>
    <t xml:space="preserve">•  Pruefe deine Renteninformation jaehrlich. Sie kommt automatisch ab dem 27. Lebensjahr per Post.</t>
  </si>
  <si>
    <t xml:space="preserve">•  Beantrage eine Kontenklaerung bei der Deutschen Rentenversicherung. Kostenlos, online machbar.</t>
  </si>
  <si>
    <t xml:space="preserve">•  Pruefe, ob Mutterrente, Pflegezeit oder Erziehungszeiten in deinem Versicherungsverlauf vollstaendig sind.</t>
  </si>
  <si>
    <t xml:space="preserve">•  Pruefe deine private Vorsorge: Lohnen sich Riester, Ruerup oder bAV in deiner Situation?</t>
  </si>
  <si>
    <t xml:space="preserve">•  Sprich mit jemandem, der dir wirklich neutral hilft. Honorarberatung statt Provisionsberatung.</t>
  </si>
  <si>
    <t xml:space="preserve">Die Rentenluecke ist nicht dein Schicksal. Sie ist eine Zahl, die sich bewegen laesst. Jeden Monat, jedes Jahr. Du musst nur anfangen.</t>
  </si>
  <si>
    <t xml:space="preserve">Herzlich, Dana  -  www.dana-sachs.de</t>
  </si>
  <si>
    <t xml:space="preserve">Hinweis: Dieser Rechner ist eine Naeherungshilfe zur Selbsteinschaetzung. Er ersetzt keine individuelle Anlage-, Steuer- oder Rentenberatung. Die tatsaechliche Rentenhoehe haengt von vielen Faktoren ab. Fuer konkrete Entscheidungen sprich mit einer unabhaengigen Honorarberatung.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</si>
</sst>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%;\-0.0%;\-"/>
    <numFmt numFmtId="167" formatCode="#,##0&quot; €&quot;;\-#,##0&quot; €&quot;;\-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8C6630"/>
      <name val="Calibri"/>
      <family val="0"/>
      <charset val="1"/>
    </font>
    <font>
      <i val="true"/>
      <sz val="14"/>
      <color rgb="FF8C6630"/>
      <name val="Calibri"/>
      <family val="0"/>
      <charset val="1"/>
    </font>
    <font>
      <i val="true"/>
      <sz val="10"/>
      <color rgb="FF5A5A5A"/>
      <name val="Calibri"/>
      <family val="0"/>
      <charset val="1"/>
    </font>
    <font>
      <b val="true"/>
      <sz val="14"/>
      <color rgb="FF1A1A1A"/>
      <name val="Calibri"/>
      <family val="0"/>
      <charset val="1"/>
    </font>
    <font>
      <sz val="11"/>
      <color rgb="FF1A1A1A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8C6630"/>
      <name val="Calibri"/>
      <family val="0"/>
      <charset val="1"/>
    </font>
    <font>
      <b val="true"/>
      <sz val="11"/>
      <color rgb="FF0000FF"/>
      <name val="Calibri"/>
      <family val="0"/>
      <charset val="1"/>
    </font>
    <font>
      <i val="true"/>
      <sz val="11"/>
      <color rgb="FF5A5A5A"/>
      <name val="Calibri"/>
      <family val="0"/>
      <charset val="1"/>
    </font>
    <font>
      <b val="true"/>
      <sz val="11"/>
      <color rgb="FF1A1A1A"/>
      <name val="Calibri"/>
      <family val="0"/>
      <charset val="1"/>
    </font>
    <font>
      <b val="true"/>
      <sz val="13"/>
      <color rgb="FFC0392B"/>
      <name val="Calibri"/>
      <family val="0"/>
      <charset val="1"/>
    </font>
    <font>
      <b val="true"/>
      <sz val="11"/>
      <color rgb="FFA03020"/>
      <name val="Calibri"/>
      <family val="0"/>
      <charset val="1"/>
    </font>
    <font>
      <b val="true"/>
      <sz val="14"/>
      <color rgb="FF8C6630"/>
      <name val="Calibri"/>
      <family val="0"/>
      <charset val="1"/>
    </font>
    <font>
      <b val="true"/>
      <sz val="12"/>
      <color rgb="FF8C6630"/>
      <name val="Calibri"/>
      <family val="0"/>
      <charset val="1"/>
    </font>
    <font>
      <i val="true"/>
      <sz val="11"/>
      <color rgb="FF8C6630"/>
      <name val="Calibri"/>
      <family val="0"/>
      <charset val="1"/>
    </font>
    <font>
      <b val="true"/>
      <i val="true"/>
      <sz val="11"/>
      <color rgb="FF8C6630"/>
      <name val="Calibri"/>
      <family val="0"/>
      <charset val="1"/>
    </font>
    <font>
      <i val="true"/>
      <sz val="9"/>
      <color rgb="FF5A5A5A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8C6630"/>
        <bgColor rgb="FF5A5A5A"/>
      </patternFill>
    </fill>
    <fill>
      <patternFill patternType="solid">
        <fgColor rgb="FFF5EED8"/>
        <bgColor rgb="FFFBF6E8"/>
      </patternFill>
    </fill>
    <fill>
      <patternFill patternType="solid">
        <fgColor rgb="FFFFFFCC"/>
        <bgColor rgb="FFFBF6E8"/>
      </patternFill>
    </fill>
    <fill>
      <patternFill patternType="solid">
        <fgColor rgb="FFFBF6E8"/>
        <bgColor rgb="FFF5EED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C5A0"/>
      </left>
      <right style="thin">
        <color rgb="FFD5C5A0"/>
      </right>
      <top style="thin">
        <color rgb="FFD5C5A0"/>
      </top>
      <bottom style="thin">
        <color rgb="FFD5C5A0"/>
      </bottom>
      <diagonal/>
    </border>
    <border diagonalUp="false" diagonalDown="false">
      <left style="thin">
        <color rgb="FFD5C5A0"/>
      </left>
      <right/>
      <top style="thin">
        <color rgb="FFD5C5A0"/>
      </top>
      <bottom style="thin">
        <color rgb="FFD5C5A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2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2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5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7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C6630"/>
      <rgbColor rgb="FF800080"/>
      <rgbColor rgb="FF008080"/>
      <rgbColor rgb="FFD5C5A0"/>
      <rgbColor rgb="FF808080"/>
      <rgbColor rgb="FF9999FF"/>
      <rgbColor rgb="FFC0392B"/>
      <rgbColor rgb="FFFFFFCC"/>
      <rgbColor rgb="FFFBF6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EED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A5A"/>
      <rgbColor rgb="FF969696"/>
      <rgbColor rgb="FF003366"/>
      <rgbColor rgb="FF339966"/>
      <rgbColor rgb="FF003300"/>
      <rgbColor rgb="FF333300"/>
      <rgbColor rgb="FFA0302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6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0"/>
    <col collapsed="false" customWidth="true" hidden="false" outlineLevel="0" max="3" min="3" style="0" width="22"/>
    <col collapsed="false" customWidth="true" hidden="false" outlineLevel="0" max="4" min="4" style="0" width="30"/>
  </cols>
  <sheetData>
    <row r="1" customFormat="false" ht="7.5" hidden="false" customHeight="true" outlineLevel="0" collapsed="false">
      <c r="B1" s="1"/>
    </row>
    <row r="3" customFormat="false" ht="31.5" hidden="false" customHeight="true" outlineLevel="0" collapsed="false">
      <c r="B3" s="2" t="s">
        <v>0</v>
      </c>
    </row>
    <row r="5" customFormat="false" ht="21.75" hidden="false" customHeight="true" outlineLevel="0" collapsed="false">
      <c r="B5" s="3" t="s">
        <v>1</v>
      </c>
    </row>
    <row r="7" customFormat="false" ht="18" hidden="false" customHeight="true" outlineLevel="0" collapsed="false">
      <c r="B7" s="4" t="s">
        <v>2</v>
      </c>
    </row>
    <row r="9" customFormat="false" ht="21.75" hidden="false" customHeight="true" outlineLevel="0" collapsed="false">
      <c r="B9" s="5" t="s">
        <v>3</v>
      </c>
    </row>
    <row r="11" customFormat="false" ht="21.75" hidden="false" customHeight="true" outlineLevel="0" collapsed="false">
      <c r="B11" s="6" t="s">
        <v>4</v>
      </c>
    </row>
    <row r="12" customFormat="false" ht="21.75" hidden="false" customHeight="true" outlineLevel="0" collapsed="false">
      <c r="B12" s="6" t="s">
        <v>5</v>
      </c>
    </row>
    <row r="13" customFormat="false" ht="21.75" hidden="false" customHeight="true" outlineLevel="0" collapsed="false">
      <c r="B13" s="6" t="s">
        <v>6</v>
      </c>
    </row>
    <row r="16" customFormat="false" ht="25.5" hidden="false" customHeight="true" outlineLevel="0" collapsed="false">
      <c r="B16" s="7" t="s">
        <v>7</v>
      </c>
      <c r="C16" s="8" t="s">
        <v>8</v>
      </c>
      <c r="D16" s="8" t="s">
        <v>9</v>
      </c>
    </row>
    <row r="17" customFormat="false" ht="21.75" hidden="false" customHeight="true" outlineLevel="0" collapsed="false">
      <c r="B17" s="9" t="s">
        <v>10</v>
      </c>
      <c r="C17" s="10"/>
      <c r="D17" s="10"/>
    </row>
    <row r="18" customFormat="false" ht="21.75" hidden="false" customHeight="true" outlineLevel="0" collapsed="false">
      <c r="B18" s="11" t="s">
        <v>11</v>
      </c>
      <c r="C18" s="12" t="n">
        <v>42</v>
      </c>
      <c r="D18" s="13" t="s">
        <v>12</v>
      </c>
    </row>
    <row r="19" customFormat="false" ht="21.75" hidden="false" customHeight="true" outlineLevel="0" collapsed="false">
      <c r="B19" s="11" t="s">
        <v>13</v>
      </c>
      <c r="C19" s="12" t="n">
        <v>67</v>
      </c>
      <c r="D19" s="13" t="s">
        <v>14</v>
      </c>
    </row>
    <row r="20" customFormat="false" ht="21.75" hidden="false" customHeight="true" outlineLevel="0" collapsed="false">
      <c r="B20" s="11" t="s">
        <v>15</v>
      </c>
      <c r="C20" s="14" t="n">
        <v>0.025</v>
      </c>
      <c r="D20" s="13" t="s">
        <v>16</v>
      </c>
    </row>
    <row r="21" customFormat="false" ht="21.75" hidden="false" customHeight="true" outlineLevel="0" collapsed="false">
      <c r="B21" s="9" t="s">
        <v>17</v>
      </c>
      <c r="C21" s="10"/>
      <c r="D21" s="10"/>
    </row>
    <row r="22" customFormat="false" ht="21.75" hidden="false" customHeight="true" outlineLevel="0" collapsed="false">
      <c r="B22" s="11" t="s">
        <v>18</v>
      </c>
      <c r="C22" s="15" t="n">
        <v>1100</v>
      </c>
      <c r="D22" s="13" t="s">
        <v>19</v>
      </c>
    </row>
    <row r="23" customFormat="false" ht="21.75" hidden="false" customHeight="true" outlineLevel="0" collapsed="false">
      <c r="B23" s="11" t="s">
        <v>20</v>
      </c>
      <c r="C23" s="15" t="n">
        <v>0</v>
      </c>
      <c r="D23" s="13" t="s">
        <v>21</v>
      </c>
    </row>
    <row r="24" customFormat="false" ht="21.75" hidden="false" customHeight="true" outlineLevel="0" collapsed="false">
      <c r="B24" s="11" t="s">
        <v>22</v>
      </c>
      <c r="C24" s="15" t="n">
        <v>0</v>
      </c>
      <c r="D24" s="13" t="s">
        <v>23</v>
      </c>
    </row>
    <row r="25" customFormat="false" ht="21.75" hidden="false" customHeight="true" outlineLevel="0" collapsed="false">
      <c r="B25" s="11" t="s">
        <v>24</v>
      </c>
      <c r="C25" s="15" t="n">
        <v>0</v>
      </c>
      <c r="D25" s="13" t="s">
        <v>21</v>
      </c>
    </row>
    <row r="26" customFormat="false" ht="21.75" hidden="false" customHeight="true" outlineLevel="0" collapsed="false">
      <c r="B26" s="9" t="s">
        <v>25</v>
      </c>
      <c r="C26" s="10"/>
      <c r="D26" s="10"/>
    </row>
    <row r="27" customFormat="false" ht="21.75" hidden="false" customHeight="true" outlineLevel="0" collapsed="false">
      <c r="B27" s="11" t="s">
        <v>26</v>
      </c>
      <c r="C27" s="15" t="n">
        <v>2500</v>
      </c>
      <c r="D27" s="13" t="s">
        <v>27</v>
      </c>
    </row>
    <row r="28" customFormat="false" ht="21.75" hidden="false" customHeight="true" outlineLevel="0" collapsed="false">
      <c r="B28" s="9" t="s">
        <v>28</v>
      </c>
      <c r="C28" s="10"/>
      <c r="D28" s="10"/>
    </row>
    <row r="29" customFormat="false" ht="21.75" hidden="false" customHeight="true" outlineLevel="0" collapsed="false">
      <c r="B29" s="11" t="s">
        <v>29</v>
      </c>
      <c r="C29" s="14" t="n">
        <v>0.05</v>
      </c>
      <c r="D29" s="13" t="s">
        <v>30</v>
      </c>
    </row>
    <row r="31" customFormat="false" ht="25.5" hidden="false" customHeight="true" outlineLevel="0" collapsed="false">
      <c r="B31" s="7" t="s">
        <v>31</v>
      </c>
      <c r="C31" s="8" t="s">
        <v>8</v>
      </c>
      <c r="D31" s="8" t="s">
        <v>32</v>
      </c>
    </row>
    <row r="32" customFormat="false" ht="21.75" hidden="false" customHeight="true" outlineLevel="0" collapsed="false">
      <c r="B32" s="11" t="s">
        <v>33</v>
      </c>
      <c r="C32" s="16" t="n">
        <f aca="false">C19-C18</f>
        <v>25</v>
      </c>
      <c r="D32" s="13" t="s">
        <v>34</v>
      </c>
    </row>
    <row r="33" customFormat="false" ht="21.75" hidden="false" customHeight="true" outlineLevel="0" collapsed="false">
      <c r="B33" s="11" t="s">
        <v>35</v>
      </c>
      <c r="C33" s="17" t="n">
        <f aca="false">C22+C23+C24+C25</f>
        <v>1100</v>
      </c>
      <c r="D33" s="13" t="s">
        <v>36</v>
      </c>
    </row>
    <row r="34" customFormat="false" ht="25.5" hidden="false" customHeight="true" outlineLevel="0" collapsed="false">
      <c r="B34" s="18" t="s">
        <v>37</v>
      </c>
      <c r="C34" s="19" t="n">
        <f aca="false">MAX(0,C27-C33)</f>
        <v>1400</v>
      </c>
      <c r="D34" s="20" t="s">
        <v>38</v>
      </c>
    </row>
    <row r="35" customFormat="false" ht="21.75" hidden="false" customHeight="true" outlineLevel="0" collapsed="false">
      <c r="B35" s="11" t="s">
        <v>39</v>
      </c>
      <c r="C35" s="21" t="n">
        <f aca="false">C34*POWER(1+C20,C32)</f>
        <v>2595.52173765101</v>
      </c>
      <c r="D35" s="13" t="s">
        <v>40</v>
      </c>
    </row>
    <row r="36" customFormat="false" ht="25.5" hidden="false" customHeight="true" outlineLevel="0" collapsed="false">
      <c r="B36" s="18" t="s">
        <v>41</v>
      </c>
      <c r="C36" s="22" t="n">
        <f aca="false">C35*12*25</f>
        <v>778656.521295304</v>
      </c>
      <c r="D36" s="20" t="s">
        <v>42</v>
      </c>
    </row>
    <row r="38" customFormat="false" ht="25.5" hidden="false" customHeight="true" outlineLevel="0" collapsed="false">
      <c r="B38" s="7" t="s">
        <v>43</v>
      </c>
      <c r="C38" s="8" t="s">
        <v>8</v>
      </c>
      <c r="D38" s="8" t="s">
        <v>32</v>
      </c>
    </row>
    <row r="39" customFormat="false" ht="25.5" hidden="false" customHeight="true" outlineLevel="0" collapsed="false">
      <c r="B39" s="18" t="s">
        <v>44</v>
      </c>
      <c r="C39" s="22" t="n">
        <f aca="false">IF(C32&lt;=0,0,C36*(C29/12)/(POWER(1+C29/12,C32*12)-1))</f>
        <v>1307.54630898104</v>
      </c>
      <c r="D39" s="20" t="s">
        <v>45</v>
      </c>
    </row>
    <row r="41" customFormat="false" ht="21.75" hidden="false" customHeight="true" outlineLevel="0" collapsed="false">
      <c r="B41" s="23" t="s">
        <v>46</v>
      </c>
    </row>
    <row r="42" customFormat="false" ht="25.5" hidden="false" customHeight="true" outlineLevel="0" collapsed="false">
      <c r="B42" s="8" t="s">
        <v>47</v>
      </c>
      <c r="C42" s="8" t="s">
        <v>48</v>
      </c>
      <c r="D42" s="8" t="s">
        <v>49</v>
      </c>
    </row>
    <row r="43" customFormat="false" ht="24" hidden="false" customHeight="true" outlineLevel="0" collapsed="false">
      <c r="B43" s="24" t="s">
        <v>50</v>
      </c>
      <c r="C43" s="25" t="n">
        <f aca="false">IF(C32&lt;=0,0,C36*(0.03/12)/(POWER(1+0.03/12,C32*12)-1))</f>
        <v>1745.8360168347</v>
      </c>
      <c r="D43" s="13" t="s">
        <v>51</v>
      </c>
    </row>
    <row r="44" customFormat="false" ht="24" hidden="false" customHeight="true" outlineLevel="0" collapsed="false">
      <c r="B44" s="24" t="s">
        <v>52</v>
      </c>
      <c r="C44" s="25" t="n">
        <f aca="false">IF(C32&lt;=0,0,C36*(0.05/12)/(POWER(1+0.05/12,C32*12)-1))</f>
        <v>1307.54630898104</v>
      </c>
      <c r="D44" s="13" t="s">
        <v>53</v>
      </c>
    </row>
    <row r="45" customFormat="false" ht="24" hidden="false" customHeight="true" outlineLevel="0" collapsed="false">
      <c r="B45" s="24" t="s">
        <v>54</v>
      </c>
      <c r="C45" s="25" t="n">
        <f aca="false">IF(C32&lt;=0,0,C36*(0.07/12)/(POWER(1+0.07/12,C32*12)-1))</f>
        <v>961.219269851822</v>
      </c>
      <c r="D45" s="13" t="s">
        <v>55</v>
      </c>
    </row>
    <row r="48" customFormat="false" ht="25.5" hidden="false" customHeight="true" outlineLevel="0" collapsed="false">
      <c r="B48" s="26" t="s">
        <v>56</v>
      </c>
    </row>
    <row r="49" customFormat="false" ht="24" hidden="false" customHeight="true" outlineLevel="0" collapsed="false">
      <c r="B49" s="27" t="s">
        <v>57</v>
      </c>
      <c r="C49" s="27"/>
      <c r="D49" s="27"/>
    </row>
    <row r="50" customFormat="false" ht="24" hidden="false" customHeight="true" outlineLevel="0" collapsed="false">
      <c r="B50" s="27" t="s">
        <v>58</v>
      </c>
      <c r="C50" s="27"/>
      <c r="D50" s="27"/>
    </row>
    <row r="51" customFormat="false" ht="24" hidden="false" customHeight="true" outlineLevel="0" collapsed="false">
      <c r="B51" s="27" t="s">
        <v>59</v>
      </c>
      <c r="C51" s="27"/>
      <c r="D51" s="27"/>
    </row>
    <row r="52" customFormat="false" ht="24" hidden="false" customHeight="true" outlineLevel="0" collapsed="false">
      <c r="B52" s="27" t="s">
        <v>60</v>
      </c>
      <c r="C52" s="27"/>
      <c r="D52" s="27"/>
    </row>
    <row r="53" customFormat="false" ht="24" hidden="false" customHeight="true" outlineLevel="0" collapsed="false">
      <c r="B53" s="27" t="s">
        <v>61</v>
      </c>
      <c r="C53" s="27"/>
      <c r="D53" s="27"/>
    </row>
    <row r="54" customFormat="false" ht="24" hidden="false" customHeight="true" outlineLevel="0" collapsed="false">
      <c r="B54" s="27" t="s">
        <v>62</v>
      </c>
      <c r="C54" s="27"/>
      <c r="D54" s="27"/>
    </row>
    <row r="55" customFormat="false" ht="24" hidden="false" customHeight="true" outlineLevel="0" collapsed="false">
      <c r="B55" s="27" t="s">
        <v>63</v>
      </c>
      <c r="C55" s="27"/>
      <c r="D55" s="27"/>
    </row>
    <row r="57" customFormat="false" ht="49.5" hidden="false" customHeight="true" outlineLevel="0" collapsed="false">
      <c r="B57" s="28" t="s">
        <v>64</v>
      </c>
      <c r="C57" s="28"/>
      <c r="D57" s="28"/>
    </row>
    <row r="59" customFormat="false" ht="21.75" hidden="false" customHeight="true" outlineLevel="0" collapsed="false">
      <c r="B59" s="29" t="s">
        <v>65</v>
      </c>
      <c r="C59" s="29"/>
      <c r="D59" s="29"/>
    </row>
    <row r="61" customFormat="false" ht="49.5" hidden="false" customHeight="true" outlineLevel="0" collapsed="false">
      <c r="B61" s="30" t="s">
        <v>66</v>
      </c>
      <c r="C61" s="30"/>
      <c r="D61" s="30"/>
    </row>
  </sheetData>
  <mergeCells count="10">
    <mergeCell ref="B49:D49"/>
    <mergeCell ref="B50:D50"/>
    <mergeCell ref="B51:D51"/>
    <mergeCell ref="B52:D52"/>
    <mergeCell ref="B53:D53"/>
    <mergeCell ref="B54:D54"/>
    <mergeCell ref="B55:D55"/>
    <mergeCell ref="B57:D57"/>
    <mergeCell ref="B59:D59"/>
    <mergeCell ref="B61:D6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2026-05-28T07:29:55Z</dcterms:created>
  <dc:creator>openpyxl</dc:creator>
  <dc:description/>
  <dc:language>en-US</dc:language>
  <cp:lastModifiedBy/>
  <dcterms:modified xsi:type="dcterms:W3CDTF">2026-05-28T07:29:55Z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